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 tabRatio="238"/>
  </bookViews>
  <sheets>
    <sheet name="Example 4-6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9" i="1"/>
  <c r="B65" s="1"/>
  <c r="B52"/>
  <c r="B78" s="1"/>
  <c r="B37"/>
  <c r="B72" l="1"/>
  <c r="B82" s="1"/>
</calcChain>
</file>

<file path=xl/sharedStrings.xml><?xml version="1.0" encoding="utf-8"?>
<sst xmlns="http://schemas.openxmlformats.org/spreadsheetml/2006/main" count="67" uniqueCount="60">
  <si>
    <t>Example 4-6. Molecular Type Compositions by A.K. Coker</t>
  </si>
  <si>
    <t xml:space="preserve">An estimate of fractional composition of paraffins, naphthenes and aromatics contained in light and heavy petroleum fractions </t>
  </si>
  <si>
    <t>can be determined if the data on viscosity, relative density and refractive index of the desired fraction are known. The following</t>
  </si>
  <si>
    <t>equations for calculating these compositions are:</t>
  </si>
  <si>
    <t>Example 4 -6</t>
  </si>
  <si>
    <r>
      <t>Calculate the molecular type distribution of a petroleum fraction of relative density 0.806  and refractive index 1.460,  normal boiling point 470K and a viscosity of 1.291 mm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/s. at 311K</t>
    </r>
  </si>
  <si>
    <t>Solution</t>
  </si>
  <si>
    <t>d</t>
  </si>
  <si>
    <t>n</t>
  </si>
  <si>
    <r>
      <t>T</t>
    </r>
    <r>
      <rPr>
        <vertAlign val="subscript"/>
        <sz val="12"/>
        <color theme="1"/>
        <rFont val="Times New Roman"/>
        <family val="1"/>
      </rPr>
      <t>b</t>
    </r>
  </si>
  <si>
    <t>K</t>
  </si>
  <si>
    <r>
      <t>V</t>
    </r>
    <r>
      <rPr>
        <vertAlign val="subscript"/>
        <sz val="12"/>
        <color theme="1"/>
        <rFont val="Times New Roman"/>
        <family val="1"/>
      </rPr>
      <t>311</t>
    </r>
  </si>
  <si>
    <r>
      <t>mm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/sec</t>
    </r>
  </si>
  <si>
    <t>Notations</t>
  </si>
  <si>
    <t>"4-60"</t>
  </si>
  <si>
    <t>mole fraction of paraffins</t>
  </si>
  <si>
    <t>mole fraction of naphthenes</t>
  </si>
  <si>
    <t>"4-61"</t>
  </si>
  <si>
    <t>mole fraction of aromatics</t>
  </si>
  <si>
    <t>Ri</t>
  </si>
  <si>
    <t>refractive intercept as given by equation 4-63</t>
  </si>
  <si>
    <t>"4-62"</t>
  </si>
  <si>
    <t>and</t>
  </si>
  <si>
    <t>mean average boiling point, K</t>
  </si>
  <si>
    <t>MW</t>
  </si>
  <si>
    <t>molecular weight</t>
  </si>
  <si>
    <t>"4-63"</t>
  </si>
  <si>
    <t>"4-68"</t>
  </si>
  <si>
    <t xml:space="preserve">Constants used in equations 4-60 to 4-62 </t>
  </si>
  <si>
    <t>MW=</t>
  </si>
  <si>
    <t>Constant</t>
  </si>
  <si>
    <t>Light fraction</t>
  </si>
  <si>
    <t>Heavy fraction</t>
  </si>
  <si>
    <t>MW = 80 -200</t>
  </si>
  <si>
    <t>MW= 200-500</t>
  </si>
  <si>
    <t>For light  fractions (molecular weight MW =  80 - 200, the viscosity gas constant is:</t>
  </si>
  <si>
    <t>a</t>
  </si>
  <si>
    <t>b</t>
  </si>
  <si>
    <t>c</t>
  </si>
  <si>
    <t>e</t>
  </si>
  <si>
    <r>
      <t>ν is  the kinematic viscosity at 311 and 372K, mm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/s.</t>
    </r>
  </si>
  <si>
    <t>f</t>
  </si>
  <si>
    <t>g</t>
  </si>
  <si>
    <t>h</t>
  </si>
  <si>
    <t>constant VGC is calculated by:</t>
  </si>
  <si>
    <t>i</t>
  </si>
  <si>
    <t>The refractive intercept, Ri  is:</t>
  </si>
  <si>
    <r>
      <t>The  mole fraction of paraffins, x</t>
    </r>
    <r>
      <rPr>
        <vertAlign val="subscript"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:</t>
    </r>
  </si>
  <si>
    <r>
      <t>The mole fraction of naphthenes, x</t>
    </r>
    <r>
      <rPr>
        <vertAlign val="subscript"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:</t>
    </r>
  </si>
  <si>
    <r>
      <t>x</t>
    </r>
    <r>
      <rPr>
        <vertAlign val="subscript"/>
        <sz val="12"/>
        <color theme="1"/>
        <rFont val="Times New Roman"/>
        <family val="1"/>
      </rPr>
      <t>n</t>
    </r>
  </si>
  <si>
    <r>
      <t>The mole fraction of aromatics, x</t>
    </r>
    <r>
      <rPr>
        <vertAlign val="sub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:</t>
    </r>
  </si>
  <si>
    <r>
      <t>x</t>
    </r>
    <r>
      <rPr>
        <vertAlign val="subscript"/>
        <sz val="12"/>
        <color theme="1"/>
        <rFont val="Times New Roman"/>
        <family val="1"/>
      </rPr>
      <t>a</t>
    </r>
  </si>
  <si>
    <r>
      <t>Total mole fraction of x</t>
    </r>
    <r>
      <rPr>
        <vertAlign val="subscript"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, x</t>
    </r>
    <r>
      <rPr>
        <vertAlign val="subscript"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and x</t>
    </r>
    <r>
      <rPr>
        <vertAlign val="sub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is:</t>
    </r>
  </si>
  <si>
    <r>
      <t>Σ</t>
    </r>
    <r>
      <rPr>
        <sz val="14.3"/>
        <color theme="1"/>
        <rFont val="Calibri"/>
        <family val="2"/>
      </rPr>
      <t>(xp+xn+xa)</t>
    </r>
  </si>
  <si>
    <r>
      <t>x</t>
    </r>
    <r>
      <rPr>
        <vertAlign val="subscript"/>
        <sz val="12"/>
        <color theme="1"/>
        <rFont val="Times New Roman"/>
        <family val="1"/>
      </rPr>
      <t>p</t>
    </r>
  </si>
  <si>
    <r>
      <t>R</t>
    </r>
    <r>
      <rPr>
        <vertAlign val="subscript"/>
        <sz val="12"/>
        <color theme="1"/>
        <rFont val="Times New Roman"/>
        <family val="1"/>
      </rPr>
      <t>i</t>
    </r>
  </si>
  <si>
    <r>
      <t>refractive index at 20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 and 101.3 kPa</t>
    </r>
  </si>
  <si>
    <r>
      <t>liquid density at 20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 and 101.3 kPa in kg/dm3</t>
    </r>
  </si>
  <si>
    <t>Or</t>
  </si>
  <si>
    <t xml:space="preserve">As the molecular weight MW &lt;  200, the fraction is termed heavy and the viscosity gravity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</si>
</sst>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1"/>
      <color theme="1"/>
      <name val="Calibri"/>
      <family val="2"/>
    </font>
    <font>
      <sz val="14.3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7" fontId="1" fillId="0" borderId="0" xfId="0" applyNumberFormat="1" applyFont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3"/>
  <sheetViews>
    <sheetView tabSelected="1" zoomScale="140" zoomScaleNormal="140" workbookViewId="0">
      <selection activeCell="D81" sqref="D81"/>
    </sheetView>
  </sheetViews>
  <sheetFormatPr defaultRowHeight="15"/>
  <cols>
    <col min="1" max="1" width="15.5703125" customWidth="1"/>
  </cols>
  <sheetData>
    <row r="1" spans="1:2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2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.75">
      <c r="A9" s="1" t="s"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>
      <c r="A14" s="1" t="s">
        <v>7</v>
      </c>
      <c r="B14" s="1">
        <v>0.80600000000000005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>
      <c r="A15" s="1" t="s">
        <v>8</v>
      </c>
      <c r="B15" s="1">
        <v>1.46</v>
      </c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.75">
      <c r="A16" s="1" t="s">
        <v>9</v>
      </c>
      <c r="B16" s="1">
        <v>470</v>
      </c>
      <c r="C16" s="1" t="s">
        <v>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0.25">
      <c r="A17" s="1" t="s">
        <v>11</v>
      </c>
      <c r="B17" s="1">
        <v>1.29</v>
      </c>
      <c r="C17" s="1" t="s">
        <v>12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>
      <c r="A22" s="1"/>
      <c r="B22" s="1"/>
      <c r="C22" s="1"/>
      <c r="D22" s="1"/>
      <c r="E22" s="1"/>
      <c r="F22" s="1"/>
      <c r="G22" s="1"/>
      <c r="H22" s="1"/>
      <c r="I22" s="1"/>
      <c r="J22" s="3" t="s">
        <v>13</v>
      </c>
      <c r="K22" s="4"/>
      <c r="L22" s="4"/>
      <c r="M22" s="4"/>
      <c r="N22" s="4"/>
      <c r="O22" s="5"/>
      <c r="P22" s="1"/>
      <c r="Q22" s="1"/>
      <c r="R22" s="1"/>
      <c r="S22" s="1"/>
      <c r="T22" s="1"/>
      <c r="U22" s="1"/>
      <c r="V22" s="1"/>
    </row>
    <row r="23" spans="1:22" ht="18.75">
      <c r="A23" s="1"/>
      <c r="B23" s="1"/>
      <c r="C23" s="1"/>
      <c r="D23" s="1"/>
      <c r="E23" s="1"/>
      <c r="F23" s="1"/>
      <c r="G23" s="1"/>
      <c r="H23" s="6" t="s">
        <v>14</v>
      </c>
      <c r="I23" s="1"/>
      <c r="J23" s="7" t="s">
        <v>54</v>
      </c>
      <c r="K23" s="8" t="s">
        <v>15</v>
      </c>
      <c r="L23" s="8"/>
      <c r="M23" s="8"/>
      <c r="N23" s="8"/>
      <c r="O23" s="9"/>
      <c r="P23" s="1"/>
      <c r="Q23" s="1"/>
      <c r="R23" s="1"/>
      <c r="S23" s="1"/>
      <c r="T23" s="1"/>
      <c r="U23" s="1"/>
      <c r="V23" s="1"/>
    </row>
    <row r="24" spans="1:22" ht="18.75">
      <c r="A24" s="1"/>
      <c r="B24" s="1"/>
      <c r="C24" s="1"/>
      <c r="D24" s="1"/>
      <c r="E24" s="1"/>
      <c r="F24" s="1"/>
      <c r="G24" s="1"/>
      <c r="H24" s="1"/>
      <c r="I24" s="1"/>
      <c r="J24" s="7" t="s">
        <v>49</v>
      </c>
      <c r="K24" s="8" t="s">
        <v>16</v>
      </c>
      <c r="L24" s="8"/>
      <c r="M24" s="8"/>
      <c r="N24" s="8"/>
      <c r="O24" s="9"/>
      <c r="P24" s="1"/>
      <c r="Q24" s="1"/>
      <c r="R24" s="1"/>
      <c r="S24" s="1"/>
      <c r="T24" s="1"/>
      <c r="U24" s="1"/>
      <c r="V24" s="1"/>
    </row>
    <row r="25" spans="1:22" ht="18.75">
      <c r="A25" s="1"/>
      <c r="B25" s="1"/>
      <c r="C25" s="1"/>
      <c r="D25" s="1"/>
      <c r="E25" s="1"/>
      <c r="F25" s="1"/>
      <c r="G25" s="1"/>
      <c r="H25" s="6" t="s">
        <v>17</v>
      </c>
      <c r="I25" s="1"/>
      <c r="J25" s="7" t="s">
        <v>51</v>
      </c>
      <c r="K25" s="8" t="s">
        <v>18</v>
      </c>
      <c r="L25" s="8"/>
      <c r="M25" s="8"/>
      <c r="N25" s="8"/>
      <c r="O25" s="9"/>
      <c r="P25" s="1"/>
      <c r="Q25" s="1"/>
      <c r="R25" s="1"/>
      <c r="S25" s="1"/>
      <c r="T25" s="1"/>
      <c r="U25" s="1"/>
      <c r="V25" s="1"/>
    </row>
    <row r="26" spans="1:22" ht="18.75">
      <c r="A26" s="1"/>
      <c r="B26" s="1"/>
      <c r="C26" s="1"/>
      <c r="D26" s="1"/>
      <c r="E26" s="1"/>
      <c r="F26" s="1"/>
      <c r="G26" s="1"/>
      <c r="H26" s="1"/>
      <c r="I26" s="1"/>
      <c r="J26" s="7" t="s">
        <v>55</v>
      </c>
      <c r="K26" s="8" t="s">
        <v>20</v>
      </c>
      <c r="L26" s="8"/>
      <c r="M26" s="8"/>
      <c r="N26" s="8"/>
      <c r="O26" s="9"/>
      <c r="P26" s="1"/>
      <c r="Q26" s="1"/>
      <c r="R26" s="1"/>
      <c r="S26" s="1"/>
      <c r="T26" s="1"/>
      <c r="U26" s="1"/>
      <c r="V26" s="1"/>
    </row>
    <row r="27" spans="1:22" ht="18.75">
      <c r="A27" s="1"/>
      <c r="B27" s="1"/>
      <c r="C27" s="1"/>
      <c r="D27" s="1"/>
      <c r="E27" s="1"/>
      <c r="F27" s="1"/>
      <c r="G27" s="1"/>
      <c r="H27" s="1" t="s">
        <v>21</v>
      </c>
      <c r="I27" s="1"/>
      <c r="J27" s="7" t="s">
        <v>8</v>
      </c>
      <c r="K27" s="8" t="s">
        <v>56</v>
      </c>
      <c r="L27" s="8"/>
      <c r="M27" s="8"/>
      <c r="N27" s="8"/>
      <c r="O27" s="9"/>
      <c r="P27" s="1"/>
      <c r="Q27" s="1"/>
      <c r="R27" s="1"/>
      <c r="S27" s="1"/>
      <c r="T27" s="1"/>
      <c r="U27" s="1"/>
      <c r="V27" s="1"/>
    </row>
    <row r="28" spans="1:22" ht="18.75">
      <c r="A28" s="1"/>
      <c r="B28" s="1"/>
      <c r="C28" s="1"/>
      <c r="D28" s="1"/>
      <c r="E28" s="1"/>
      <c r="F28" s="1"/>
      <c r="G28" s="1"/>
      <c r="H28" s="1"/>
      <c r="I28" s="1"/>
      <c r="J28" s="7" t="s">
        <v>7</v>
      </c>
      <c r="K28" s="8" t="s">
        <v>57</v>
      </c>
      <c r="L28" s="8"/>
      <c r="M28" s="8"/>
      <c r="N28" s="8"/>
      <c r="O28" s="9"/>
      <c r="P28" s="1"/>
      <c r="Q28" s="1"/>
      <c r="R28" s="1"/>
      <c r="S28" s="1"/>
      <c r="T28" s="1"/>
      <c r="U28" s="1"/>
      <c r="V28" s="1"/>
    </row>
    <row r="29" spans="1:22" ht="18.75">
      <c r="A29" s="1" t="s">
        <v>22</v>
      </c>
      <c r="B29" s="1"/>
      <c r="C29" s="1"/>
      <c r="D29" s="1"/>
      <c r="E29" s="1"/>
      <c r="F29" s="1"/>
      <c r="G29" s="1"/>
      <c r="H29" s="1"/>
      <c r="I29" s="1"/>
      <c r="J29" s="7" t="s">
        <v>9</v>
      </c>
      <c r="K29" s="8" t="s">
        <v>23</v>
      </c>
      <c r="L29" s="8"/>
      <c r="M29" s="8"/>
      <c r="N29" s="8"/>
      <c r="O29" s="9"/>
      <c r="P29" s="1"/>
      <c r="Q29" s="1"/>
      <c r="R29" s="1"/>
      <c r="S29" s="1"/>
      <c r="T29" s="1"/>
      <c r="U29" s="1"/>
      <c r="V29" s="1"/>
    </row>
    <row r="30" spans="1:22" ht="15.75">
      <c r="A30" s="1"/>
      <c r="B30" s="1"/>
      <c r="C30" s="1"/>
      <c r="D30" s="1"/>
      <c r="E30" s="1"/>
      <c r="F30" s="1"/>
      <c r="G30" s="1"/>
      <c r="H30" s="1"/>
      <c r="I30" s="1"/>
      <c r="J30" s="10" t="s">
        <v>24</v>
      </c>
      <c r="K30" s="11" t="s">
        <v>25</v>
      </c>
      <c r="L30" s="11"/>
      <c r="M30" s="11"/>
      <c r="N30" s="11"/>
      <c r="O30" s="12"/>
      <c r="P30" s="1"/>
      <c r="Q30" s="1"/>
      <c r="R30" s="1"/>
      <c r="S30" s="1"/>
      <c r="T30" s="1"/>
      <c r="U30" s="1"/>
      <c r="V30" s="1"/>
    </row>
    <row r="31" spans="1:22" ht="15.75">
      <c r="A31" s="1"/>
      <c r="B31" s="1"/>
      <c r="C31" s="1"/>
      <c r="D31" s="1"/>
      <c r="E31" s="1"/>
      <c r="F31" s="1"/>
      <c r="G31" s="1"/>
      <c r="H31" s="1" t="s">
        <v>26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>
      <c r="A35" s="1"/>
      <c r="B35" s="1"/>
      <c r="C35" s="1"/>
      <c r="D35" s="1"/>
      <c r="E35" s="1"/>
      <c r="F35" s="1"/>
      <c r="G35" s="1"/>
      <c r="H35" s="1" t="s">
        <v>27</v>
      </c>
      <c r="I35" s="1"/>
      <c r="J35" s="1"/>
      <c r="K35" s="1"/>
      <c r="L35" s="3" t="s">
        <v>28</v>
      </c>
      <c r="M35" s="4"/>
      <c r="N35" s="4"/>
      <c r="O35" s="4"/>
      <c r="P35" s="5"/>
      <c r="Q35" s="1"/>
      <c r="R35" s="1"/>
      <c r="S35" s="1"/>
      <c r="T35" s="1"/>
      <c r="U35" s="1"/>
      <c r="V35" s="1"/>
    </row>
    <row r="36" spans="1:22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7"/>
      <c r="M36" s="8"/>
      <c r="N36" s="8"/>
      <c r="O36" s="8"/>
      <c r="P36" s="9"/>
      <c r="Q36" s="1"/>
      <c r="R36" s="1"/>
      <c r="S36" s="1"/>
      <c r="T36" s="1"/>
      <c r="U36" s="1"/>
      <c r="V36" s="1"/>
    </row>
    <row r="37" spans="1:22" ht="15.75">
      <c r="A37" s="1" t="s">
        <v>29</v>
      </c>
      <c r="B37" s="1">
        <f>ROUND(2.1905*10^2*EXP(0.003924*B16)*EXP(-3.07*B14)*B16^0.118*B14^1.88,0)</f>
        <v>161</v>
      </c>
      <c r="C37" s="1"/>
      <c r="D37" s="1"/>
      <c r="E37" s="1"/>
      <c r="F37" s="1"/>
      <c r="G37" s="1"/>
      <c r="H37" s="1"/>
      <c r="I37" s="1"/>
      <c r="J37" s="1"/>
      <c r="K37" s="1"/>
      <c r="L37" s="7" t="s">
        <v>30</v>
      </c>
      <c r="M37" s="8" t="s">
        <v>31</v>
      </c>
      <c r="N37" s="8"/>
      <c r="O37" s="8" t="s">
        <v>32</v>
      </c>
      <c r="P37" s="9"/>
      <c r="Q37" s="1"/>
      <c r="R37" s="1"/>
      <c r="S37" s="1"/>
      <c r="T37" s="1"/>
      <c r="U37" s="1"/>
      <c r="V37" s="1"/>
    </row>
    <row r="38" spans="1:22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7"/>
      <c r="M38" s="8" t="s">
        <v>33</v>
      </c>
      <c r="N38" s="8"/>
      <c r="O38" s="8" t="s">
        <v>34</v>
      </c>
      <c r="P38" s="9"/>
      <c r="Q38" s="1"/>
      <c r="R38" s="1"/>
      <c r="S38" s="1"/>
      <c r="T38" s="1"/>
      <c r="U38" s="1"/>
      <c r="V38" s="1"/>
    </row>
    <row r="39" spans="1:22" ht="15.75">
      <c r="A39" s="1" t="s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7" t="s">
        <v>36</v>
      </c>
      <c r="M39" s="8">
        <v>-23.94</v>
      </c>
      <c r="N39" s="8"/>
      <c r="O39" s="8">
        <v>-9</v>
      </c>
      <c r="P39" s="9"/>
      <c r="Q39" s="1"/>
      <c r="R39" s="1"/>
      <c r="S39" s="1"/>
      <c r="T39" s="1"/>
      <c r="U39" s="1"/>
      <c r="V39" s="1"/>
    </row>
    <row r="40" spans="1:22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7" t="s">
        <v>37</v>
      </c>
      <c r="M40" s="8">
        <v>24.21</v>
      </c>
      <c r="N40" s="8"/>
      <c r="O40" s="8">
        <v>12.53</v>
      </c>
      <c r="P40" s="9"/>
      <c r="Q40" s="1"/>
      <c r="R40" s="1"/>
      <c r="S40" s="1"/>
      <c r="T40" s="1"/>
      <c r="U40" s="1"/>
      <c r="V40" s="1"/>
    </row>
    <row r="41" spans="1:22" ht="15.75">
      <c r="A41" s="1"/>
      <c r="B41" s="1"/>
      <c r="C41" s="1"/>
      <c r="D41" s="1"/>
      <c r="E41" s="1"/>
      <c r="F41" s="1" t="s">
        <v>58</v>
      </c>
      <c r="G41" s="1"/>
      <c r="H41" s="1"/>
      <c r="I41" s="1"/>
      <c r="J41" s="1"/>
      <c r="K41" s="1"/>
      <c r="L41" s="7" t="s">
        <v>38</v>
      </c>
      <c r="M41" s="8">
        <v>-1.0920000000000001</v>
      </c>
      <c r="N41" s="8"/>
      <c r="O41" s="8">
        <v>-4.2279999999999998</v>
      </c>
      <c r="P41" s="9"/>
      <c r="Q41" s="1"/>
      <c r="R41" s="1"/>
      <c r="S41" s="1"/>
      <c r="T41" s="1"/>
      <c r="U41" s="1"/>
      <c r="V41" s="1"/>
    </row>
    <row r="42" spans="1:22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7" t="s">
        <v>7</v>
      </c>
      <c r="M42" s="8">
        <v>41.14</v>
      </c>
      <c r="N42" s="8"/>
      <c r="O42" s="8">
        <v>18.66</v>
      </c>
      <c r="P42" s="9"/>
      <c r="Q42" s="1"/>
      <c r="R42" s="1"/>
      <c r="S42" s="1"/>
      <c r="T42" s="1"/>
      <c r="U42" s="1"/>
      <c r="V42" s="1"/>
    </row>
    <row r="43" spans="1:22" ht="15.75">
      <c r="J43" s="1"/>
      <c r="K43" s="1"/>
      <c r="L43" s="7" t="s">
        <v>39</v>
      </c>
      <c r="M43" s="8">
        <v>-39.43</v>
      </c>
      <c r="N43" s="8"/>
      <c r="O43" s="8">
        <v>-19.899999999999999</v>
      </c>
      <c r="P43" s="9"/>
      <c r="Q43" s="1"/>
      <c r="R43" s="1"/>
      <c r="S43" s="1"/>
      <c r="T43" s="1"/>
      <c r="U43" s="1"/>
      <c r="V43" s="1"/>
    </row>
    <row r="44" spans="1:22" ht="18.75">
      <c r="A44" s="1" t="s">
        <v>40</v>
      </c>
      <c r="B44" s="1"/>
      <c r="C44" s="1"/>
      <c r="D44" s="1"/>
      <c r="E44" s="1"/>
      <c r="F44" s="1"/>
      <c r="G44" s="1"/>
      <c r="H44" s="1"/>
      <c r="I44" s="1"/>
      <c r="K44" s="1"/>
      <c r="L44" s="7" t="s">
        <v>41</v>
      </c>
      <c r="M44" s="8">
        <v>0.627</v>
      </c>
      <c r="N44" s="8"/>
      <c r="O44" s="8">
        <v>2.9729999999999999</v>
      </c>
      <c r="P44" s="9"/>
      <c r="Q44" s="1"/>
      <c r="R44" s="1"/>
      <c r="S44" s="1"/>
      <c r="T44" s="1"/>
      <c r="U44" s="1"/>
      <c r="V44" s="1"/>
    </row>
    <row r="45" spans="1:22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 t="s">
        <v>42</v>
      </c>
      <c r="M45" s="8">
        <v>-16.2</v>
      </c>
      <c r="N45" s="8"/>
      <c r="O45" s="8">
        <v>-8.66</v>
      </c>
      <c r="P45" s="9"/>
      <c r="Q45" s="1"/>
      <c r="R45" s="1"/>
      <c r="S45" s="1"/>
      <c r="T45" s="1"/>
      <c r="U45" s="1"/>
      <c r="V45" s="1"/>
    </row>
    <row r="46" spans="1:22" ht="15.75">
      <c r="A46" s="1" t="s">
        <v>59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7" t="s">
        <v>43</v>
      </c>
      <c r="M46" s="8">
        <v>15.22</v>
      </c>
      <c r="N46" s="8"/>
      <c r="O46" s="8">
        <v>7.37</v>
      </c>
      <c r="P46" s="9"/>
      <c r="Q46" s="1"/>
      <c r="R46" s="1"/>
      <c r="S46" s="1"/>
      <c r="T46" s="1"/>
      <c r="U46" s="1"/>
      <c r="V46" s="1"/>
    </row>
    <row r="47" spans="1:22" ht="15.75">
      <c r="A47" s="1" t="s">
        <v>44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0" t="s">
        <v>45</v>
      </c>
      <c r="M47" s="11">
        <v>0.46500000000000002</v>
      </c>
      <c r="N47" s="11"/>
      <c r="O47" s="11">
        <v>1.2549999999999999</v>
      </c>
      <c r="P47" s="12"/>
      <c r="Q47" s="1"/>
      <c r="R47" s="1"/>
      <c r="S47" s="1"/>
      <c r="T47" s="1"/>
      <c r="U47" s="1"/>
      <c r="V47" s="1"/>
    </row>
    <row r="48" spans="1:22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>
      <c r="A52" s="1"/>
      <c r="B52" s="1">
        <f>(-1.816+3.484*B14)-(0.1156*LN(B17))</f>
        <v>0.96266735955601412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>
      <c r="A54" s="1" t="s">
        <v>46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>
      <c r="A59" s="1" t="s">
        <v>19</v>
      </c>
      <c r="B59" s="1">
        <f>B15-B14/2</f>
        <v>1.0569999999999999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.75">
      <c r="A61" s="1" t="s">
        <v>47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.75">
      <c r="A65" s="1" t="s">
        <v>54</v>
      </c>
      <c r="B65" s="1">
        <f>M39+(M40*B59)+(M41*B52)</f>
        <v>0.59873724336483214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.75">
      <c r="A67" s="1" t="s">
        <v>48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.75">
      <c r="A72" s="1" t="s">
        <v>49</v>
      </c>
      <c r="B72" s="1">
        <f>M42+(M43*B59)+(M44*B52)</f>
        <v>6.6082434441623317E-2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.75">
      <c r="A74" s="1" t="s">
        <v>50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.75">
      <c r="A78" s="1" t="s">
        <v>51</v>
      </c>
      <c r="B78" s="1">
        <f>M45+(M46*B59)+(M47*B52)</f>
        <v>0.33518032219354793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.75">
      <c r="A80" s="1" t="s">
        <v>52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.75">
      <c r="A82" s="13" t="s">
        <v>53</v>
      </c>
      <c r="B82">
        <f>(B65+B72+B78)</f>
        <v>1.0000000000000033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</sheetData>
  <pageMargins left="0.7" right="0.7" top="0.75" bottom="0.75" header="0.3" footer="0.3"/>
  <pageSetup paperSize="9" orientation="portrait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  <oleObject progId="Equation.DSMT4" shapeId="1035" r:id="rId13"/>
    <oleObject progId="Equation.DSMT4" shapeId="1036" r:id="rId1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4-6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2016-03-12T10:00:45Z</dcterms:created>
  <dcterms:modified xsi:type="dcterms:W3CDTF">2016-03-12T10:07:57Z</dcterms:modified>
</cp:coreProperties>
</file>